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ata PUPR Luwu 2022\dokumen\"/>
    </mc:Choice>
  </mc:AlternateContent>
  <xr:revisionPtr revIDLastSave="0" documentId="8_{9B07B85A-F235-4476-9A04-6BF9EB599475}" xr6:coauthVersionLast="47" xr6:coauthVersionMax="47" xr10:uidLastSave="{00000000-0000-0000-0000-000000000000}"/>
  <bookViews>
    <workbookView xWindow="-110" yWindow="-110" windowWidth="25820" windowHeight="15500" xr2:uid="{BB9522D8-D989-4B81-AFBF-9A60F5F648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" l="1"/>
  <c r="I65" i="1"/>
  <c r="J63" i="1" s="1"/>
  <c r="I61" i="1"/>
  <c r="H60" i="1"/>
  <c r="H59" i="1"/>
  <c r="H61" i="1" s="1"/>
  <c r="I57" i="1"/>
  <c r="I56" i="1"/>
  <c r="I49" i="1"/>
  <c r="G49" i="1"/>
  <c r="F49" i="1"/>
  <c r="E49" i="1"/>
  <c r="D49" i="1"/>
  <c r="H44" i="1"/>
  <c r="H47" i="1" s="1"/>
  <c r="H36" i="1"/>
  <c r="G36" i="1"/>
  <c r="F36" i="1"/>
  <c r="E36" i="1"/>
  <c r="D36" i="1"/>
  <c r="C36" i="1"/>
  <c r="H24" i="1"/>
  <c r="G24" i="1"/>
  <c r="F24" i="1"/>
  <c r="E24" i="1"/>
  <c r="D24" i="1"/>
  <c r="C24" i="1"/>
  <c r="I18" i="1"/>
  <c r="H18" i="1"/>
  <c r="G18" i="1"/>
  <c r="F18" i="1"/>
  <c r="E18" i="1"/>
  <c r="D18" i="1"/>
  <c r="C18" i="1"/>
  <c r="H11" i="1"/>
  <c r="G11" i="1"/>
  <c r="F11" i="1"/>
  <c r="E11" i="1"/>
  <c r="D11" i="1"/>
  <c r="C11" i="1"/>
  <c r="H52" i="1" l="1"/>
  <c r="H49" i="1"/>
  <c r="H56" i="1" l="1"/>
  <c r="H53" i="1"/>
</calcChain>
</file>

<file path=xl/sharedStrings.xml><?xml version="1.0" encoding="utf-8"?>
<sst xmlns="http://schemas.openxmlformats.org/spreadsheetml/2006/main" count="118" uniqueCount="71">
  <si>
    <t>RKPD DINAS PEKERJAAN UMUM DAN PENATAAN RUANG</t>
  </si>
  <si>
    <t>KABUPATEN LUWU TA. 2019</t>
  </si>
  <si>
    <t>No</t>
  </si>
  <si>
    <t>URAIAN</t>
  </si>
  <si>
    <t>TAHUN</t>
  </si>
  <si>
    <t>Sumber Daya Air ( SDA )</t>
  </si>
  <si>
    <t>Irigasi Kabupaten Dalam Kondisi Baik</t>
  </si>
  <si>
    <t>Luas Irigasi Kabupaten Dalam Kondisi Baik(Ha)</t>
  </si>
  <si>
    <t>Luas Irigasi Kabupaten(Ha)</t>
  </si>
  <si>
    <t>Persentase (%)</t>
  </si>
  <si>
    <t xml:space="preserve">Rasio Jaringan Irigasi </t>
  </si>
  <si>
    <t>Jaringan Primer</t>
  </si>
  <si>
    <t>Jaringan Sekunder</t>
  </si>
  <si>
    <t xml:space="preserve"> </t>
  </si>
  <si>
    <t>Jaringan tersier</t>
  </si>
  <si>
    <t>NA</t>
  </si>
  <si>
    <t>Total Panjang Jaringan irigasi(1+2+3)</t>
  </si>
  <si>
    <t>Luas Lahan Budidaya</t>
  </si>
  <si>
    <t>Air Minum</t>
  </si>
  <si>
    <t>Penduduk Berakses Air minum</t>
  </si>
  <si>
    <t>Jumlah Penduduk</t>
  </si>
  <si>
    <t>Persentase</t>
  </si>
  <si>
    <t>Rumah Tangga Dengan Akses Berkelanjutan Terhadap Air Minum Layak Perkotaan Dan Perdesaan</t>
  </si>
  <si>
    <t>Jumlah Penduduk Dengan Akses Terhadap Sumber air Minum Yang Terlindungi Dan Berkelanjutan</t>
  </si>
  <si>
    <t>Air Limbah</t>
  </si>
  <si>
    <t>Persentase rumah tinggal Bersanitasi</t>
  </si>
  <si>
    <t>Fisik dilaksanakan oleh Dinas PERKIM</t>
  </si>
  <si>
    <t>Jalan</t>
  </si>
  <si>
    <t>4.1.4</t>
  </si>
  <si>
    <t>Panjang Jalan Dikabupaten Luwu</t>
  </si>
  <si>
    <t>Jalan Kabupaten(Km)</t>
  </si>
  <si>
    <t>Jalan Provinsi (Km)</t>
  </si>
  <si>
    <t>Jalan Nasional (Km)</t>
  </si>
  <si>
    <t>;</t>
  </si>
  <si>
    <t>Total Panjang Jalan(Km)</t>
  </si>
  <si>
    <t xml:space="preserve">Jalan Kabupaten Menurut Kondisi </t>
  </si>
  <si>
    <t>Kondisi Baik</t>
  </si>
  <si>
    <t>Kondisi Sedang</t>
  </si>
  <si>
    <t>Kondisi Rusak Ringan</t>
  </si>
  <si>
    <t>Kondisi Rusak Berat</t>
  </si>
  <si>
    <t>Rasio Panjang Jalan Kondisi Baik</t>
  </si>
  <si>
    <t>Panjang Jalan Kondisi Mantap(Km)</t>
  </si>
  <si>
    <t>794,56</t>
  </si>
  <si>
    <t>897,75</t>
  </si>
  <si>
    <t>Panjang Jalan Seluruhnya(Km)</t>
  </si>
  <si>
    <t>Proporsi Panjang Jaringan Jalan Dalam Kondisi Mantap</t>
  </si>
  <si>
    <t>Panjang Jalan Dengan Jumlah Penduduk</t>
  </si>
  <si>
    <t>Jumlah Panjang Jalan(Km)</t>
  </si>
  <si>
    <t xml:space="preserve">Rasio </t>
  </si>
  <si>
    <t>Panjang Jalan Kabupaten Dalam Kondisi Baik(&gt;40 Km/Jam)</t>
  </si>
  <si>
    <t>Panjang Jalan Kabupaten Dalam Kondisi Baik(Km)</t>
  </si>
  <si>
    <t>Panjang Seluruh jalan Kabupaten Didaerah Tersebut(Km)</t>
  </si>
  <si>
    <t>persentase</t>
  </si>
  <si>
    <t>Panjang Jalan Yang Memiliki Drainase/Saluran Pembuangan Air(Minimal 1,5 m)</t>
  </si>
  <si>
    <t>Panjang Jalan Yang Memiliki Drainase(Km)</t>
  </si>
  <si>
    <t>-</t>
  </si>
  <si>
    <t>Penataan Ruang</t>
  </si>
  <si>
    <t>Ruang Terbuka hijau Per Satuan Luas Wilayah</t>
  </si>
  <si>
    <t>Luas Ruang Terbuka Hijau(Ha)</t>
  </si>
  <si>
    <t>Luas wilayah Ber HPL/HGB</t>
  </si>
  <si>
    <t>4,15</t>
  </si>
  <si>
    <t>Rasio</t>
  </si>
  <si>
    <t>Bangunan Ber-IMB Per Satuan Bangunan</t>
  </si>
  <si>
    <t>Jumlah Bangunan Ber-IMB</t>
  </si>
  <si>
    <t xml:space="preserve">Jumlah Bangunan </t>
  </si>
  <si>
    <t>Belopa,  12 Februari 2020</t>
  </si>
  <si>
    <t>KEPALA DINAS PEKERJAAN UMUM DAN</t>
  </si>
  <si>
    <t>PENATAAN RUANG KAB. LUWU</t>
  </si>
  <si>
    <t>Drs. RIDWAN TUMBA LOLO, M.Si</t>
  </si>
  <si>
    <t>PANGKAT : PEMBINA UTAMA MUDA</t>
  </si>
  <si>
    <t>NIP. 19601231 198103 1 132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</si>
</sst>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_);_(* \(#,##0.0\);_(* &quot;-&quot;??_);_(@_)"/>
    <numFmt numFmtId="167" formatCode="_(* #,##0.00000_);_(* \(#,##0.00000\);_(* &quot;-&quot;??_);_(@_)"/>
    <numFmt numFmtId="168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43" fontId="3" fillId="0" borderId="5" xfId="1" applyFont="1" applyBorder="1" applyAlignment="1">
      <alignment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43" fontId="4" fillId="0" borderId="5" xfId="1" applyFont="1" applyBorder="1" applyAlignment="1">
      <alignment vertical="center" wrapText="1"/>
    </xf>
    <xf numFmtId="10" fontId="3" fillId="0" borderId="5" xfId="1" applyNumberFormat="1" applyFont="1" applyBorder="1" applyAlignment="1">
      <alignment horizontal="right" vertical="center" wrapText="1"/>
    </xf>
    <xf numFmtId="10" fontId="3" fillId="0" borderId="6" xfId="1" applyNumberFormat="1" applyFont="1" applyBorder="1" applyAlignment="1">
      <alignment horizontal="right" vertical="center" wrapText="1"/>
    </xf>
    <xf numFmtId="43" fontId="4" fillId="0" borderId="7" xfId="1" applyFont="1" applyFill="1" applyBorder="1" applyAlignment="1">
      <alignment horizontal="left" vertical="center" wrapText="1"/>
    </xf>
    <xf numFmtId="43" fontId="4" fillId="0" borderId="8" xfId="1" applyFont="1" applyFill="1" applyBorder="1" applyAlignment="1">
      <alignment horizontal="left" vertical="center" wrapText="1"/>
    </xf>
    <xf numFmtId="43" fontId="4" fillId="0" borderId="9" xfId="1" applyFont="1" applyFill="1" applyBorder="1" applyAlignment="1">
      <alignment horizontal="left" vertical="center" wrapText="1"/>
    </xf>
    <xf numFmtId="43" fontId="3" fillId="0" borderId="5" xfId="1" applyFont="1" applyFill="1" applyBorder="1" applyAlignment="1">
      <alignment vertical="center" wrapText="1"/>
    </xf>
    <xf numFmtId="43" fontId="3" fillId="0" borderId="6" xfId="1" applyFont="1" applyBorder="1" applyAlignment="1">
      <alignment horizontal="right" vertical="center" wrapText="1"/>
    </xf>
    <xf numFmtId="43" fontId="3" fillId="0" borderId="5" xfId="1" applyFont="1" applyBorder="1" applyAlignment="1">
      <alignment horizontal="right" vertical="center" wrapText="1"/>
    </xf>
    <xf numFmtId="43" fontId="4" fillId="0" borderId="5" xfId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10" fontId="3" fillId="0" borderId="8" xfId="1" applyNumberFormat="1" applyFont="1" applyBorder="1" applyAlignment="1">
      <alignment horizontal="right" vertical="center" wrapText="1"/>
    </xf>
    <xf numFmtId="10" fontId="3" fillId="0" borderId="9" xfId="1" applyNumberFormat="1" applyFont="1" applyBorder="1" applyAlignment="1">
      <alignment horizontal="right" vertical="center" wrapText="1"/>
    </xf>
    <xf numFmtId="43" fontId="5" fillId="0" borderId="7" xfId="1" applyFont="1" applyFill="1" applyBorder="1" applyAlignment="1">
      <alignment horizontal="left" vertical="center" wrapText="1"/>
    </xf>
    <xf numFmtId="43" fontId="5" fillId="0" borderId="8" xfId="1" applyFont="1" applyFill="1" applyBorder="1" applyAlignment="1">
      <alignment horizontal="left" vertical="center" wrapText="1"/>
    </xf>
    <xf numFmtId="43" fontId="5" fillId="0" borderId="9" xfId="1" applyFont="1" applyFill="1" applyBorder="1" applyAlignment="1">
      <alignment horizontal="left" vertical="center" wrapText="1"/>
    </xf>
    <xf numFmtId="164" fontId="3" fillId="0" borderId="6" xfId="1" quotePrefix="1" applyNumberFormat="1" applyFont="1" applyBorder="1" applyAlignment="1">
      <alignment horizontal="center" vertical="center" wrapText="1"/>
    </xf>
    <xf numFmtId="165" fontId="3" fillId="0" borderId="6" xfId="1" quotePrefix="1" applyNumberFormat="1" applyFont="1" applyBorder="1" applyAlignment="1">
      <alignment horizontal="center" vertical="center" wrapText="1"/>
    </xf>
    <xf numFmtId="10" fontId="3" fillId="0" borderId="6" xfId="1" quotePrefix="1" applyNumberFormat="1" applyFont="1" applyBorder="1" applyAlignment="1">
      <alignment horizontal="center" vertical="center" wrapText="1"/>
    </xf>
    <xf numFmtId="43" fontId="4" fillId="0" borderId="7" xfId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9" xfId="1" applyFont="1" applyBorder="1" applyAlignment="1">
      <alignment horizontal="left" vertical="center" wrapText="1"/>
    </xf>
    <xf numFmtId="43" fontId="3" fillId="0" borderId="6" xfId="1" quotePrefix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8" xfId="1" applyFont="1" applyBorder="1" applyAlignment="1">
      <alignment horizontal="right" vertical="center" wrapText="1"/>
    </xf>
    <xf numFmtId="43" fontId="3" fillId="0" borderId="9" xfId="1" quotePrefix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left" vertical="center" wrapText="1"/>
    </xf>
    <xf numFmtId="43" fontId="5" fillId="0" borderId="8" xfId="1" applyFont="1" applyBorder="1" applyAlignment="1">
      <alignment horizontal="left" vertical="center" wrapText="1"/>
    </xf>
    <xf numFmtId="43" fontId="5" fillId="0" borderId="9" xfId="1" applyFont="1" applyBorder="1" applyAlignment="1">
      <alignment horizontal="left" vertical="center" wrapText="1"/>
    </xf>
    <xf numFmtId="43" fontId="3" fillId="0" borderId="6" xfId="1" quotePrefix="1" applyFont="1" applyFill="1" applyBorder="1" applyAlignment="1">
      <alignment horizontal="center"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166" fontId="3" fillId="0" borderId="6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43" fontId="4" fillId="0" borderId="11" xfId="1" applyFont="1" applyBorder="1" applyAlignment="1">
      <alignment vertical="center" wrapText="1"/>
    </xf>
    <xf numFmtId="43" fontId="3" fillId="0" borderId="11" xfId="1" applyFont="1" applyBorder="1" applyAlignment="1">
      <alignment horizontal="right" vertical="center" wrapText="1"/>
    </xf>
    <xf numFmtId="43" fontId="3" fillId="0" borderId="12" xfId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43" fontId="4" fillId="0" borderId="14" xfId="1" applyFont="1" applyBorder="1" applyAlignment="1">
      <alignment horizontal="left" vertical="center" wrapText="1"/>
    </xf>
    <xf numFmtId="43" fontId="4" fillId="0" borderId="15" xfId="1" applyFont="1" applyBorder="1" applyAlignment="1">
      <alignment horizontal="left" vertical="center" wrapText="1"/>
    </xf>
    <xf numFmtId="43" fontId="4" fillId="0" borderId="16" xfId="1" applyFont="1" applyBorder="1" applyAlignment="1">
      <alignment horizontal="left" vertical="center" wrapText="1"/>
    </xf>
    <xf numFmtId="43" fontId="3" fillId="0" borderId="0" xfId="0" applyNumberFormat="1" applyFont="1"/>
    <xf numFmtId="43" fontId="3" fillId="0" borderId="6" xfId="1" applyFont="1" applyFill="1" applyBorder="1" applyAlignment="1">
      <alignment horizontal="right" vertical="center" wrapText="1"/>
    </xf>
    <xf numFmtId="10" fontId="3" fillId="0" borderId="5" xfId="2" applyNumberFormat="1" applyFont="1" applyBorder="1" applyAlignment="1">
      <alignment horizontal="right" vertical="center" wrapText="1"/>
    </xf>
    <xf numFmtId="10" fontId="3" fillId="0" borderId="6" xfId="1" quotePrefix="1" applyNumberFormat="1" applyFont="1" applyFill="1" applyBorder="1" applyAlignment="1">
      <alignment horizontal="right" vertical="center" wrapText="1"/>
    </xf>
    <xf numFmtId="43" fontId="3" fillId="0" borderId="5" xfId="1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left" vertical="center" wrapText="1"/>
    </xf>
    <xf numFmtId="167" fontId="3" fillId="0" borderId="5" xfId="1" applyNumberFormat="1" applyFont="1" applyBorder="1" applyAlignment="1">
      <alignment horizontal="center" vertical="center" wrapText="1"/>
    </xf>
    <xf numFmtId="167" fontId="3" fillId="0" borderId="6" xfId="1" quotePrefix="1" applyNumberFormat="1" applyFont="1" applyBorder="1" applyAlignment="1">
      <alignment horizontal="center" vertical="center" wrapText="1"/>
    </xf>
    <xf numFmtId="168" fontId="3" fillId="0" borderId="0" xfId="0" applyNumberFormat="1" applyFont="1"/>
    <xf numFmtId="43" fontId="3" fillId="0" borderId="6" xfId="1" quotePrefix="1" applyFont="1" applyBorder="1" applyAlignment="1">
      <alignment horizontal="right" vertical="center" wrapText="1"/>
    </xf>
    <xf numFmtId="43" fontId="3" fillId="0" borderId="0" xfId="1" applyFont="1"/>
    <xf numFmtId="43" fontId="3" fillId="0" borderId="5" xfId="1" quotePrefix="1" applyFont="1" applyBorder="1" applyAlignment="1">
      <alignment horizontal="center" vertical="center" wrapText="1"/>
    </xf>
    <xf numFmtId="43" fontId="3" fillId="0" borderId="17" xfId="1" quotePrefix="1" applyFont="1" applyBorder="1" applyAlignment="1">
      <alignment horizontal="center" vertical="center" wrapText="1"/>
    </xf>
    <xf numFmtId="43" fontId="3" fillId="0" borderId="17" xfId="1" applyFont="1" applyBorder="1" applyAlignment="1">
      <alignment horizontal="right" vertical="center" wrapText="1"/>
    </xf>
    <xf numFmtId="43" fontId="3" fillId="0" borderId="18" xfId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KOMPUTER%20KANTOR2020\TAHUN%202020\PROGRAM\LPPD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KEBIJAKAN"/>
      <sheetName val="Sheet1"/>
      <sheetName val="TATARAN"/>
      <sheetName val="Sheet3"/>
      <sheetName val="Sheet2"/>
      <sheetName val="PROGRAM-NASIONAL"/>
      <sheetName val="Sheet4"/>
      <sheetName val="Sheet5"/>
      <sheetName val="FOTO"/>
      <sheetName val="Sheet6"/>
      <sheetName val="prog-nas"/>
      <sheetName val="PROGRAM-2019"/>
    </sheetNames>
    <sheetDataSet>
      <sheetData sheetId="0" refreshError="1"/>
      <sheetData sheetId="1" refreshError="1">
        <row r="91">
          <cell r="M91">
            <v>204.7</v>
          </cell>
        </row>
        <row r="92">
          <cell r="M92">
            <v>3002.25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46B1-F7CD-452B-8CBE-2780A06471A3}">
  <dimension ref="A1:K77"/>
  <sheetViews>
    <sheetView tabSelected="1" workbookViewId="0">
      <selection sqref="A1:XFD1048576"/>
    </sheetView>
  </sheetViews>
  <sheetFormatPr defaultColWidth="9.1796875" defaultRowHeight="15" x14ac:dyDescent="0.3"/>
  <cols>
    <col min="1" max="1" width="4.453125" style="3" customWidth="1"/>
    <col min="2" max="2" width="36.54296875" style="3" customWidth="1"/>
    <col min="3" max="3" width="13" style="4" customWidth="1"/>
    <col min="4" max="4" width="12.26953125" style="4" customWidth="1"/>
    <col min="5" max="5" width="13.26953125" style="4" customWidth="1"/>
    <col min="6" max="6" width="13.453125" style="4" customWidth="1"/>
    <col min="7" max="7" width="14.81640625" style="4" customWidth="1"/>
    <col min="8" max="8" width="16.453125" style="5" customWidth="1"/>
    <col min="9" max="9" width="14" style="2" bestFit="1" customWidth="1"/>
    <col min="10" max="10" width="9.453125" style="2" bestFit="1" customWidth="1"/>
    <col min="11" max="16384" width="9.1796875" style="2"/>
  </cols>
  <sheetData>
    <row r="1" spans="1:11" ht="17.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1" ht="17.5" x14ac:dyDescent="0.3">
      <c r="A2" s="1" t="s">
        <v>1</v>
      </c>
      <c r="B2" s="1"/>
      <c r="C2" s="1"/>
      <c r="D2" s="1"/>
      <c r="E2" s="1"/>
      <c r="F2" s="1"/>
      <c r="G2" s="1"/>
      <c r="H2" s="1"/>
    </row>
    <row r="4" spans="1:11" ht="15.5" thickBot="1" x14ac:dyDescent="0.35"/>
    <row r="5" spans="1:11" s="10" customFormat="1" ht="15.5" thickTop="1" x14ac:dyDescent="0.3">
      <c r="A5" s="6" t="s">
        <v>2</v>
      </c>
      <c r="B5" s="7" t="s">
        <v>3</v>
      </c>
      <c r="C5" s="8" t="s">
        <v>4</v>
      </c>
      <c r="D5" s="8"/>
      <c r="E5" s="8"/>
      <c r="F5" s="8"/>
      <c r="G5" s="8"/>
      <c r="H5" s="9"/>
    </row>
    <row r="6" spans="1:11" s="10" customFormat="1" x14ac:dyDescent="0.3">
      <c r="A6" s="11"/>
      <c r="B6" s="12"/>
      <c r="C6" s="13">
        <v>2014</v>
      </c>
      <c r="D6" s="13">
        <v>2015</v>
      </c>
      <c r="E6" s="13">
        <v>2016</v>
      </c>
      <c r="F6" s="13">
        <v>2017</v>
      </c>
      <c r="G6" s="13">
        <v>2018</v>
      </c>
      <c r="H6" s="14">
        <v>2019</v>
      </c>
    </row>
    <row r="7" spans="1:11" ht="20" x14ac:dyDescent="0.3">
      <c r="A7" s="15">
        <v>1</v>
      </c>
      <c r="B7" s="16" t="s">
        <v>5</v>
      </c>
      <c r="C7" s="17"/>
      <c r="D7" s="17"/>
      <c r="E7" s="17"/>
      <c r="F7" s="17"/>
      <c r="G7" s="17"/>
      <c r="H7" s="18"/>
    </row>
    <row r="8" spans="1:11" x14ac:dyDescent="0.3">
      <c r="A8" s="15">
        <v>1.1000000000000001</v>
      </c>
      <c r="B8" s="19" t="s">
        <v>6</v>
      </c>
      <c r="C8" s="20"/>
      <c r="D8" s="20"/>
      <c r="E8" s="20"/>
      <c r="F8" s="20"/>
      <c r="G8" s="20"/>
      <c r="H8" s="21"/>
    </row>
    <row r="9" spans="1:11" ht="30" x14ac:dyDescent="0.3">
      <c r="A9" s="22"/>
      <c r="B9" s="23" t="s">
        <v>7</v>
      </c>
      <c r="C9" s="24">
        <v>1358</v>
      </c>
      <c r="D9" s="24">
        <v>1618</v>
      </c>
      <c r="E9" s="24">
        <v>2268</v>
      </c>
      <c r="F9" s="24">
        <v>2797</v>
      </c>
      <c r="G9" s="24">
        <v>3225</v>
      </c>
      <c r="H9" s="25">
        <v>3585</v>
      </c>
    </row>
    <row r="10" spans="1:11" ht="30" customHeight="1" x14ac:dyDescent="0.3">
      <c r="A10" s="22"/>
      <c r="B10" s="23" t="s">
        <v>8</v>
      </c>
      <c r="C10" s="24">
        <v>8904</v>
      </c>
      <c r="D10" s="24">
        <v>8904</v>
      </c>
      <c r="E10" s="24">
        <v>8904</v>
      </c>
      <c r="F10" s="24">
        <v>8904</v>
      </c>
      <c r="G10" s="24">
        <v>8904</v>
      </c>
      <c r="H10" s="25">
        <v>8904</v>
      </c>
    </row>
    <row r="11" spans="1:11" ht="30" customHeight="1" x14ac:dyDescent="0.3">
      <c r="A11" s="22"/>
      <c r="B11" s="26" t="s">
        <v>9</v>
      </c>
      <c r="C11" s="27">
        <f t="shared" ref="C11:H11" si="0">C9/C10</f>
        <v>0.15251572327044025</v>
      </c>
      <c r="D11" s="27">
        <f t="shared" si="0"/>
        <v>0.18171608265947889</v>
      </c>
      <c r="E11" s="27">
        <f t="shared" si="0"/>
        <v>0.25471698113207547</v>
      </c>
      <c r="F11" s="27">
        <f t="shared" si="0"/>
        <v>0.31412848158131179</v>
      </c>
      <c r="G11" s="27">
        <f t="shared" si="0"/>
        <v>0.36219676549865232</v>
      </c>
      <c r="H11" s="28">
        <f t="shared" si="0"/>
        <v>0.40262803234501349</v>
      </c>
    </row>
    <row r="12" spans="1:11" ht="30" customHeight="1" x14ac:dyDescent="0.3">
      <c r="A12" s="15">
        <v>1.2</v>
      </c>
      <c r="B12" s="29" t="s">
        <v>10</v>
      </c>
      <c r="C12" s="30"/>
      <c r="D12" s="30"/>
      <c r="E12" s="30"/>
      <c r="F12" s="30"/>
      <c r="G12" s="30"/>
      <c r="H12" s="31"/>
      <c r="K12" s="2">
        <v>175</v>
      </c>
    </row>
    <row r="13" spans="1:11" ht="30" customHeight="1" x14ac:dyDescent="0.3">
      <c r="A13" s="22"/>
      <c r="B13" s="32" t="s">
        <v>11</v>
      </c>
      <c r="C13" s="24">
        <v>1250</v>
      </c>
      <c r="D13" s="24">
        <v>1750</v>
      </c>
      <c r="E13" s="24">
        <v>5000</v>
      </c>
      <c r="F13" s="24">
        <v>4435</v>
      </c>
      <c r="G13" s="24">
        <v>5377</v>
      </c>
      <c r="H13" s="25">
        <v>6046</v>
      </c>
      <c r="K13" s="2">
        <v>3</v>
      </c>
    </row>
    <row r="14" spans="1:11" ht="30" customHeight="1" x14ac:dyDescent="0.3">
      <c r="A14" s="22"/>
      <c r="B14" s="32" t="s">
        <v>12</v>
      </c>
      <c r="C14" s="24">
        <v>8904</v>
      </c>
      <c r="D14" s="24">
        <v>8904</v>
      </c>
      <c r="E14" s="24">
        <v>8904</v>
      </c>
      <c r="F14" s="24">
        <v>8904</v>
      </c>
      <c r="G14" s="24">
        <v>8904</v>
      </c>
      <c r="H14" s="33">
        <v>8904</v>
      </c>
      <c r="K14" s="2" t="s">
        <v>13</v>
      </c>
    </row>
    <row r="15" spans="1:11" ht="30" customHeight="1" x14ac:dyDescent="0.3">
      <c r="A15" s="22"/>
      <c r="B15" s="32" t="s">
        <v>14</v>
      </c>
      <c r="C15" s="34" t="s">
        <v>15</v>
      </c>
      <c r="D15" s="34" t="s">
        <v>15</v>
      </c>
      <c r="E15" s="34" t="s">
        <v>15</v>
      </c>
      <c r="F15" s="34" t="s">
        <v>15</v>
      </c>
      <c r="G15" s="34" t="s">
        <v>15</v>
      </c>
      <c r="H15" s="33" t="s">
        <v>15</v>
      </c>
    </row>
    <row r="16" spans="1:11" ht="30" customHeight="1" x14ac:dyDescent="0.3">
      <c r="A16" s="22"/>
      <c r="B16" s="35" t="s">
        <v>16</v>
      </c>
      <c r="C16" s="34" t="s">
        <v>15</v>
      </c>
      <c r="D16" s="34" t="s">
        <v>15</v>
      </c>
      <c r="E16" s="34" t="s">
        <v>15</v>
      </c>
      <c r="F16" s="34" t="s">
        <v>15</v>
      </c>
      <c r="G16" s="34" t="s">
        <v>15</v>
      </c>
      <c r="H16" s="33" t="s">
        <v>15</v>
      </c>
    </row>
    <row r="17" spans="1:9" ht="30" customHeight="1" x14ac:dyDescent="0.3">
      <c r="A17" s="22"/>
      <c r="B17" s="32" t="s">
        <v>17</v>
      </c>
      <c r="C17" s="34" t="s">
        <v>15</v>
      </c>
      <c r="D17" s="34" t="s">
        <v>15</v>
      </c>
      <c r="E17" s="34" t="s">
        <v>15</v>
      </c>
      <c r="F17" s="34" t="s">
        <v>15</v>
      </c>
      <c r="G17" s="34" t="s">
        <v>15</v>
      </c>
      <c r="H17" s="33" t="s">
        <v>15</v>
      </c>
    </row>
    <row r="18" spans="1:9" ht="30" customHeight="1" x14ac:dyDescent="0.3">
      <c r="A18" s="22"/>
      <c r="B18" s="35" t="s">
        <v>10</v>
      </c>
      <c r="C18" s="27">
        <f t="shared" ref="C18:H18" si="1">C13/C14</f>
        <v>0.1403863432165319</v>
      </c>
      <c r="D18" s="27">
        <f t="shared" si="1"/>
        <v>0.19654088050314467</v>
      </c>
      <c r="E18" s="27">
        <f t="shared" si="1"/>
        <v>0.5615453728661276</v>
      </c>
      <c r="F18" s="27">
        <f t="shared" si="1"/>
        <v>0.49809074573225515</v>
      </c>
      <c r="G18" s="27">
        <f t="shared" si="1"/>
        <v>0.60388589398023362</v>
      </c>
      <c r="H18" s="28">
        <f t="shared" si="1"/>
        <v>0.67902066486972146</v>
      </c>
      <c r="I18" s="2">
        <f>C13/C14*100</f>
        <v>14.038634321653189</v>
      </c>
    </row>
    <row r="19" spans="1:9" x14ac:dyDescent="0.3">
      <c r="A19" s="22"/>
      <c r="B19" s="36"/>
      <c r="C19" s="37"/>
      <c r="D19" s="37"/>
      <c r="E19" s="37"/>
      <c r="F19" s="37"/>
      <c r="G19" s="37"/>
      <c r="H19" s="38"/>
    </row>
    <row r="20" spans="1:9" ht="32.25" customHeight="1" x14ac:dyDescent="0.3">
      <c r="A20" s="15">
        <v>2</v>
      </c>
      <c r="B20" s="39" t="s">
        <v>18</v>
      </c>
      <c r="C20" s="40"/>
      <c r="D20" s="40"/>
      <c r="E20" s="40"/>
      <c r="F20" s="40"/>
      <c r="G20" s="40"/>
      <c r="H20" s="41"/>
    </row>
    <row r="21" spans="1:9" ht="32.25" customHeight="1" x14ac:dyDescent="0.3">
      <c r="A21" s="15">
        <v>2.1</v>
      </c>
      <c r="B21" s="29" t="s">
        <v>19</v>
      </c>
      <c r="C21" s="30"/>
      <c r="D21" s="30"/>
      <c r="E21" s="30"/>
      <c r="F21" s="30"/>
      <c r="G21" s="30"/>
      <c r="H21" s="31"/>
    </row>
    <row r="22" spans="1:9" ht="32.25" customHeight="1" x14ac:dyDescent="0.3">
      <c r="A22" s="22"/>
      <c r="B22" s="32" t="s">
        <v>19</v>
      </c>
      <c r="C22" s="24">
        <v>68759</v>
      </c>
      <c r="D22" s="24">
        <v>140087</v>
      </c>
      <c r="E22" s="24">
        <v>166040</v>
      </c>
      <c r="F22" s="24">
        <v>249415</v>
      </c>
      <c r="G22" s="24">
        <v>287367</v>
      </c>
      <c r="H22" s="42">
        <v>289720</v>
      </c>
    </row>
    <row r="23" spans="1:9" ht="32.25" customHeight="1" x14ac:dyDescent="0.3">
      <c r="A23" s="22"/>
      <c r="B23" s="32" t="s">
        <v>20</v>
      </c>
      <c r="C23" s="24">
        <v>347096</v>
      </c>
      <c r="D23" s="24">
        <v>350218</v>
      </c>
      <c r="E23" s="24">
        <v>353277</v>
      </c>
      <c r="F23" s="24">
        <v>356305</v>
      </c>
      <c r="G23" s="24">
        <v>359209</v>
      </c>
      <c r="H23" s="42">
        <v>359290</v>
      </c>
    </row>
    <row r="24" spans="1:9" ht="32.25" customHeight="1" x14ac:dyDescent="0.3">
      <c r="A24" s="22"/>
      <c r="B24" s="35" t="s">
        <v>21</v>
      </c>
      <c r="C24" s="27">
        <f t="shared" ref="C24:H24" si="2">C22/C23</f>
        <v>0.19809793256044436</v>
      </c>
      <c r="D24" s="27">
        <f t="shared" si="2"/>
        <v>0.39999942892712537</v>
      </c>
      <c r="E24" s="27">
        <f t="shared" si="2"/>
        <v>0.46999946217840394</v>
      </c>
      <c r="F24" s="27">
        <f t="shared" si="2"/>
        <v>0.70000420987636991</v>
      </c>
      <c r="G24" s="27">
        <f t="shared" si="2"/>
        <v>0.79999944322107741</v>
      </c>
      <c r="H24" s="28">
        <f t="shared" si="2"/>
        <v>0.80636811489326166</v>
      </c>
    </row>
    <row r="25" spans="1:9" ht="32.25" customHeight="1" x14ac:dyDescent="0.3">
      <c r="A25" s="15">
        <v>2.2000000000000002</v>
      </c>
      <c r="B25" s="29" t="s">
        <v>22</v>
      </c>
      <c r="C25" s="30"/>
      <c r="D25" s="30"/>
      <c r="E25" s="30"/>
      <c r="F25" s="30"/>
      <c r="G25" s="30"/>
      <c r="H25" s="31"/>
    </row>
    <row r="26" spans="1:9" ht="68.25" customHeight="1" x14ac:dyDescent="0.3">
      <c r="A26" s="22"/>
      <c r="B26" s="23" t="s">
        <v>23</v>
      </c>
      <c r="C26" s="24">
        <v>154710</v>
      </c>
      <c r="D26" s="24">
        <v>141883</v>
      </c>
      <c r="E26" s="24">
        <v>147337</v>
      </c>
      <c r="F26" s="24">
        <v>140463</v>
      </c>
      <c r="G26" s="24">
        <v>169601</v>
      </c>
      <c r="H26" s="43">
        <v>172.251</v>
      </c>
    </row>
    <row r="27" spans="1:9" ht="32.25" customHeight="1" x14ac:dyDescent="0.3">
      <c r="A27" s="22"/>
      <c r="B27" s="35" t="s">
        <v>21</v>
      </c>
      <c r="C27" s="27">
        <v>0.44569999999999999</v>
      </c>
      <c r="D27" s="27">
        <v>0.40510000000000002</v>
      </c>
      <c r="E27" s="27">
        <v>0.41710000000000003</v>
      </c>
      <c r="F27" s="27">
        <v>0.39419999999999999</v>
      </c>
      <c r="G27" s="27">
        <v>0.47220000000000001</v>
      </c>
      <c r="H27" s="44">
        <v>0.47939999999999999</v>
      </c>
    </row>
    <row r="28" spans="1:9" ht="32.25" customHeight="1" x14ac:dyDescent="0.3">
      <c r="A28" s="15">
        <v>3</v>
      </c>
      <c r="B28" s="45" t="s">
        <v>24</v>
      </c>
      <c r="C28" s="46"/>
      <c r="D28" s="46"/>
      <c r="E28" s="46"/>
      <c r="F28" s="46"/>
      <c r="G28" s="46"/>
      <c r="H28" s="47"/>
    </row>
    <row r="29" spans="1:9" ht="60" x14ac:dyDescent="0.3">
      <c r="A29" s="22"/>
      <c r="B29" s="23" t="s">
        <v>25</v>
      </c>
      <c r="C29" s="27">
        <v>0.4012</v>
      </c>
      <c r="D29" s="27">
        <v>0.71</v>
      </c>
      <c r="E29" s="27">
        <v>0.76</v>
      </c>
      <c r="F29" s="27">
        <v>0.75449999999999995</v>
      </c>
      <c r="G29" s="34"/>
      <c r="H29" s="48" t="s">
        <v>26</v>
      </c>
    </row>
    <row r="30" spans="1:9" x14ac:dyDescent="0.3">
      <c r="A30" s="22"/>
      <c r="B30" s="49"/>
      <c r="C30" s="37"/>
      <c r="D30" s="37"/>
      <c r="E30" s="37"/>
      <c r="F30" s="37"/>
      <c r="G30" s="50"/>
      <c r="H30" s="51"/>
    </row>
    <row r="31" spans="1:9" ht="33.75" customHeight="1" x14ac:dyDescent="0.3">
      <c r="A31" s="15">
        <v>4</v>
      </c>
      <c r="B31" s="52" t="s">
        <v>27</v>
      </c>
      <c r="C31" s="53"/>
      <c r="D31" s="53"/>
      <c r="E31" s="53"/>
      <c r="F31" s="53"/>
      <c r="G31" s="53"/>
      <c r="H31" s="54"/>
    </row>
    <row r="32" spans="1:9" ht="33.75" customHeight="1" x14ac:dyDescent="0.3">
      <c r="A32" s="15" t="s">
        <v>28</v>
      </c>
      <c r="B32" s="45" t="s">
        <v>29</v>
      </c>
      <c r="C32" s="46"/>
      <c r="D32" s="46"/>
      <c r="E32" s="46"/>
      <c r="F32" s="46"/>
      <c r="G32" s="46"/>
      <c r="H32" s="47"/>
    </row>
    <row r="33" spans="1:9" ht="33.75" customHeight="1" x14ac:dyDescent="0.3">
      <c r="A33" s="22"/>
      <c r="B33" s="23" t="s">
        <v>30</v>
      </c>
      <c r="C33" s="34">
        <v>2049.4499999999998</v>
      </c>
      <c r="D33" s="34">
        <v>2142.0700000000002</v>
      </c>
      <c r="E33" s="34">
        <v>2312.96</v>
      </c>
      <c r="F33" s="34">
        <v>2444.02</v>
      </c>
      <c r="G33" s="34">
        <v>2541.39</v>
      </c>
      <c r="H33" s="55">
        <v>2748.84</v>
      </c>
    </row>
    <row r="34" spans="1:9" ht="33.75" customHeight="1" x14ac:dyDescent="0.3">
      <c r="A34" s="22"/>
      <c r="B34" s="23" t="s">
        <v>31</v>
      </c>
      <c r="C34" s="34">
        <v>32</v>
      </c>
      <c r="D34" s="34">
        <v>32</v>
      </c>
      <c r="E34" s="34">
        <v>32</v>
      </c>
      <c r="F34" s="34">
        <v>32</v>
      </c>
      <c r="G34" s="34">
        <v>79</v>
      </c>
      <c r="H34" s="55">
        <v>83.9</v>
      </c>
    </row>
    <row r="35" spans="1:9" ht="33.75" customHeight="1" x14ac:dyDescent="0.3">
      <c r="A35" s="22"/>
      <c r="B35" s="23" t="s">
        <v>32</v>
      </c>
      <c r="C35" s="56">
        <v>115.5</v>
      </c>
      <c r="D35" s="56">
        <v>115.5</v>
      </c>
      <c r="E35" s="56">
        <v>115.5</v>
      </c>
      <c r="F35" s="56">
        <v>115.5</v>
      </c>
      <c r="G35" s="56">
        <v>115.5</v>
      </c>
      <c r="H35" s="57">
        <v>115.5</v>
      </c>
    </row>
    <row r="36" spans="1:9" ht="33.75" customHeight="1" thickBot="1" x14ac:dyDescent="0.35">
      <c r="A36" s="58" t="s">
        <v>33</v>
      </c>
      <c r="B36" s="59" t="s">
        <v>34</v>
      </c>
      <c r="C36" s="60">
        <f t="shared" ref="C36:H36" si="3">C35+C34+C33</f>
        <v>2196.9499999999998</v>
      </c>
      <c r="D36" s="60">
        <f t="shared" si="3"/>
        <v>2289.5700000000002</v>
      </c>
      <c r="E36" s="60">
        <f t="shared" si="3"/>
        <v>2460.46</v>
      </c>
      <c r="F36" s="60">
        <f t="shared" si="3"/>
        <v>2591.52</v>
      </c>
      <c r="G36" s="60">
        <f t="shared" si="3"/>
        <v>2735.89</v>
      </c>
      <c r="H36" s="61">
        <f t="shared" si="3"/>
        <v>2948.2400000000002</v>
      </c>
    </row>
    <row r="37" spans="1:9" ht="33.75" customHeight="1" thickTop="1" x14ac:dyDescent="0.3">
      <c r="A37" s="62">
        <v>4.2</v>
      </c>
      <c r="B37" s="63" t="s">
        <v>35</v>
      </c>
      <c r="C37" s="64"/>
      <c r="D37" s="64"/>
      <c r="E37" s="64"/>
      <c r="F37" s="64"/>
      <c r="G37" s="64"/>
      <c r="H37" s="65"/>
    </row>
    <row r="38" spans="1:9" ht="33.75" customHeight="1" x14ac:dyDescent="0.3">
      <c r="A38" s="22"/>
      <c r="B38" s="23" t="s">
        <v>36</v>
      </c>
      <c r="C38" s="34">
        <v>330.91</v>
      </c>
      <c r="D38" s="34">
        <v>385.5</v>
      </c>
      <c r="E38" s="34">
        <v>424.81</v>
      </c>
      <c r="F38" s="34">
        <v>533.48</v>
      </c>
      <c r="G38" s="34">
        <v>538.02</v>
      </c>
      <c r="H38" s="55">
        <v>585.26</v>
      </c>
    </row>
    <row r="39" spans="1:9" ht="33.75" customHeight="1" x14ac:dyDescent="0.3">
      <c r="A39" s="22"/>
      <c r="B39" s="23" t="s">
        <v>37</v>
      </c>
      <c r="C39" s="34">
        <v>463.65</v>
      </c>
      <c r="D39" s="34">
        <v>512.25</v>
      </c>
      <c r="E39" s="34">
        <v>480.41</v>
      </c>
      <c r="F39" s="34">
        <v>50.75</v>
      </c>
      <c r="G39" s="34">
        <v>73.42</v>
      </c>
      <c r="H39" s="55">
        <v>78.62</v>
      </c>
    </row>
    <row r="40" spans="1:9" ht="33.75" customHeight="1" x14ac:dyDescent="0.3">
      <c r="A40" s="22"/>
      <c r="B40" s="23" t="s">
        <v>38</v>
      </c>
      <c r="C40" s="34">
        <v>454.5</v>
      </c>
      <c r="D40" s="34">
        <v>570.4</v>
      </c>
      <c r="E40" s="34">
        <v>614.95000000000005</v>
      </c>
      <c r="F40" s="34">
        <v>1048.68</v>
      </c>
      <c r="G40" s="34">
        <v>1063.0899999999999</v>
      </c>
      <c r="H40" s="55">
        <v>1118.42</v>
      </c>
    </row>
    <row r="41" spans="1:9" ht="33.75" customHeight="1" x14ac:dyDescent="0.3">
      <c r="A41" s="22"/>
      <c r="B41" s="23" t="s">
        <v>39</v>
      </c>
      <c r="C41" s="34">
        <v>709.39</v>
      </c>
      <c r="D41" s="34">
        <v>673.92</v>
      </c>
      <c r="E41" s="34">
        <v>792.79</v>
      </c>
      <c r="F41" s="34">
        <v>811.11</v>
      </c>
      <c r="G41" s="34">
        <v>866.86</v>
      </c>
      <c r="H41" s="55">
        <v>966.54</v>
      </c>
      <c r="I41" s="66"/>
    </row>
    <row r="42" spans="1:9" ht="33.75" customHeight="1" x14ac:dyDescent="0.3">
      <c r="A42" s="22"/>
      <c r="B42" s="26" t="s">
        <v>40</v>
      </c>
      <c r="C42" s="34">
        <v>0.15</v>
      </c>
      <c r="D42" s="34">
        <v>0.17</v>
      </c>
      <c r="E42" s="34">
        <v>0.17</v>
      </c>
      <c r="F42" s="34">
        <v>0.21</v>
      </c>
      <c r="G42" s="34">
        <v>0.21</v>
      </c>
      <c r="H42" s="67">
        <v>0.21</v>
      </c>
      <c r="I42" s="66"/>
    </row>
    <row r="43" spans="1:9" ht="33.75" customHeight="1" x14ac:dyDescent="0.3">
      <c r="A43" s="22"/>
      <c r="B43" s="23" t="s">
        <v>41</v>
      </c>
      <c r="C43" s="34" t="s">
        <v>42</v>
      </c>
      <c r="D43" s="34" t="s">
        <v>43</v>
      </c>
      <c r="E43" s="34">
        <v>905.22</v>
      </c>
      <c r="F43" s="34">
        <v>584.23</v>
      </c>
      <c r="G43" s="34">
        <v>611.44000000000005</v>
      </c>
      <c r="H43" s="55">
        <v>663.88</v>
      </c>
    </row>
    <row r="44" spans="1:9" ht="33.75" customHeight="1" x14ac:dyDescent="0.3">
      <c r="A44" s="22"/>
      <c r="B44" s="23" t="s">
        <v>44</v>
      </c>
      <c r="C44" s="34">
        <v>2049.4499999999998</v>
      </c>
      <c r="D44" s="34">
        <v>2142.0700000000002</v>
      </c>
      <c r="E44" s="34">
        <v>2312.96</v>
      </c>
      <c r="F44" s="34">
        <v>2444.02</v>
      </c>
      <c r="G44" s="34">
        <v>2541.39</v>
      </c>
      <c r="H44" s="55">
        <f>SUM(H38:H41)</f>
        <v>2748.84</v>
      </c>
    </row>
    <row r="45" spans="1:9" ht="51" customHeight="1" x14ac:dyDescent="0.3">
      <c r="A45" s="15"/>
      <c r="B45" s="26" t="s">
        <v>45</v>
      </c>
      <c r="C45" s="27">
        <v>3.5999999999999999E-3</v>
      </c>
      <c r="D45" s="68">
        <v>3.8999999999999998E-3</v>
      </c>
      <c r="E45" s="27">
        <v>3.3700000000000001E-2</v>
      </c>
      <c r="F45" s="27">
        <v>2.3E-3</v>
      </c>
      <c r="G45" s="27">
        <v>2.3999999999999998E-3</v>
      </c>
      <c r="H45" s="69">
        <v>2.3999999999999998E-3</v>
      </c>
    </row>
    <row r="46" spans="1:9" ht="33.75" customHeight="1" x14ac:dyDescent="0.3">
      <c r="A46" s="15">
        <v>4.3</v>
      </c>
      <c r="B46" s="45" t="s">
        <v>46</v>
      </c>
      <c r="C46" s="46"/>
      <c r="D46" s="46"/>
      <c r="E46" s="46"/>
      <c r="F46" s="46"/>
      <c r="G46" s="46"/>
      <c r="H46" s="47"/>
    </row>
    <row r="47" spans="1:9" ht="33.75" customHeight="1" x14ac:dyDescent="0.3">
      <c r="A47" s="22"/>
      <c r="B47" s="70" t="s">
        <v>47</v>
      </c>
      <c r="C47" s="71">
        <v>2049.4499999999998</v>
      </c>
      <c r="D47" s="71">
        <v>2142.0700000000002</v>
      </c>
      <c r="E47" s="71">
        <v>2312.96</v>
      </c>
      <c r="F47" s="71">
        <v>2444.02</v>
      </c>
      <c r="G47" s="71">
        <v>2541.39</v>
      </c>
      <c r="H47" s="48">
        <f>H44</f>
        <v>2748.84</v>
      </c>
    </row>
    <row r="48" spans="1:9" ht="33.75" customHeight="1" x14ac:dyDescent="0.3">
      <c r="A48" s="22"/>
      <c r="B48" s="70" t="s">
        <v>20</v>
      </c>
      <c r="C48" s="72">
        <v>347096</v>
      </c>
      <c r="D48" s="72">
        <v>350218</v>
      </c>
      <c r="E48" s="72">
        <v>353277</v>
      </c>
      <c r="F48" s="72">
        <v>356305</v>
      </c>
      <c r="G48" s="72">
        <v>359209</v>
      </c>
      <c r="H48" s="42">
        <v>375535</v>
      </c>
    </row>
    <row r="49" spans="1:10" ht="33" customHeight="1" x14ac:dyDescent="0.3">
      <c r="A49" s="22"/>
      <c r="B49" s="73" t="s">
        <v>48</v>
      </c>
      <c r="C49" s="74">
        <v>5.9100000000000003E-3</v>
      </c>
      <c r="D49" s="74">
        <f>D47/D48*100%</f>
        <v>6.1163903625741688E-3</v>
      </c>
      <c r="E49" s="74">
        <f>E47/E48*100%</f>
        <v>6.5471570467366966E-3</v>
      </c>
      <c r="F49" s="74">
        <f>F47/F48*100%</f>
        <v>6.8593480304795047E-3</v>
      </c>
      <c r="G49" s="74">
        <f>G47/G48*100%</f>
        <v>7.0749619302411682E-3</v>
      </c>
      <c r="H49" s="75">
        <f>H47/H48*100%</f>
        <v>7.3197970894856674E-3</v>
      </c>
      <c r="I49" s="76">
        <f>D47/D48*100%</f>
        <v>6.1163903625741688E-3</v>
      </c>
    </row>
    <row r="50" spans="1:10" ht="23.25" customHeight="1" x14ac:dyDescent="0.3">
      <c r="A50" s="15">
        <v>4.4000000000000004</v>
      </c>
      <c r="B50" s="45" t="s">
        <v>49</v>
      </c>
      <c r="C50" s="46"/>
      <c r="D50" s="46"/>
      <c r="E50" s="46"/>
      <c r="F50" s="46"/>
      <c r="G50" s="46"/>
      <c r="H50" s="47"/>
      <c r="I50" s="76"/>
    </row>
    <row r="51" spans="1:10" ht="51.75" customHeight="1" x14ac:dyDescent="0.3">
      <c r="A51" s="22"/>
      <c r="B51" s="23" t="s">
        <v>50</v>
      </c>
      <c r="C51" s="34">
        <v>330.91</v>
      </c>
      <c r="D51" s="34">
        <v>385.5</v>
      </c>
      <c r="E51" s="34">
        <v>424.81</v>
      </c>
      <c r="F51" s="34">
        <v>533.48</v>
      </c>
      <c r="G51" s="34">
        <v>538.02</v>
      </c>
      <c r="H51" s="77">
        <v>585.26</v>
      </c>
    </row>
    <row r="52" spans="1:10" ht="51.75" customHeight="1" x14ac:dyDescent="0.3">
      <c r="A52" s="22"/>
      <c r="B52" s="23" t="s">
        <v>51</v>
      </c>
      <c r="C52" s="34">
        <v>2049.4499999999998</v>
      </c>
      <c r="D52" s="34">
        <v>2142.0700000000002</v>
      </c>
      <c r="E52" s="34">
        <v>2312.96</v>
      </c>
      <c r="F52" s="34">
        <v>2444.02</v>
      </c>
      <c r="G52" s="34">
        <v>2541.39</v>
      </c>
      <c r="H52" s="77">
        <f>H47</f>
        <v>2748.84</v>
      </c>
    </row>
    <row r="53" spans="1:10" ht="26.25" customHeight="1" x14ac:dyDescent="0.3">
      <c r="A53" s="22"/>
      <c r="B53" s="26" t="s">
        <v>52</v>
      </c>
      <c r="C53" s="34">
        <v>16.149999999999999</v>
      </c>
      <c r="D53" s="34">
        <v>18</v>
      </c>
      <c r="E53" s="34">
        <v>18.37</v>
      </c>
      <c r="F53" s="34">
        <v>21.83</v>
      </c>
      <c r="G53" s="34">
        <v>21.17</v>
      </c>
      <c r="H53" s="77">
        <f>H51/H52*100</f>
        <v>21.291162817770402</v>
      </c>
    </row>
    <row r="54" spans="1:10" s="10" customFormat="1" ht="30.75" customHeight="1" x14ac:dyDescent="0.3">
      <c r="A54" s="15">
        <v>4.5</v>
      </c>
      <c r="B54" s="45" t="s">
        <v>53</v>
      </c>
      <c r="C54" s="46"/>
      <c r="D54" s="46"/>
      <c r="E54" s="46"/>
      <c r="F54" s="46"/>
      <c r="G54" s="46"/>
      <c r="H54" s="47"/>
    </row>
    <row r="55" spans="1:10" ht="51" customHeight="1" x14ac:dyDescent="0.3">
      <c r="A55" s="22"/>
      <c r="B55" s="23" t="s">
        <v>54</v>
      </c>
      <c r="C55" s="71" t="s">
        <v>15</v>
      </c>
      <c r="D55" s="71" t="s">
        <v>15</v>
      </c>
      <c r="E55" s="71" t="s">
        <v>15</v>
      </c>
      <c r="F55" s="24">
        <v>1380</v>
      </c>
      <c r="G55" s="24">
        <v>1380</v>
      </c>
      <c r="H55" s="48">
        <v>1382.61</v>
      </c>
      <c r="I55" s="78">
        <v>1382.607</v>
      </c>
    </row>
    <row r="56" spans="1:10" ht="33.75" customHeight="1" x14ac:dyDescent="0.3">
      <c r="A56" s="15"/>
      <c r="B56" s="26" t="s">
        <v>21</v>
      </c>
      <c r="C56" s="79" t="s">
        <v>55</v>
      </c>
      <c r="D56" s="80" t="s">
        <v>55</v>
      </c>
      <c r="E56" s="80" t="s">
        <v>55</v>
      </c>
      <c r="F56" s="81">
        <v>56.46</v>
      </c>
      <c r="G56" s="34">
        <v>54.3</v>
      </c>
      <c r="H56" s="48">
        <f>H55/H52*100</f>
        <v>50.29794385995546</v>
      </c>
      <c r="I56" s="66">
        <f>H44</f>
        <v>2748.84</v>
      </c>
    </row>
    <row r="57" spans="1:10" ht="22.5" customHeight="1" x14ac:dyDescent="0.3">
      <c r="A57" s="15">
        <v>5</v>
      </c>
      <c r="B57" s="45" t="s">
        <v>56</v>
      </c>
      <c r="C57" s="46"/>
      <c r="D57" s="46"/>
      <c r="E57" s="46"/>
      <c r="F57" s="46"/>
      <c r="G57" s="46"/>
      <c r="H57" s="47"/>
      <c r="I57" s="66">
        <f>I55/I56*100</f>
        <v>50.297834723010425</v>
      </c>
    </row>
    <row r="58" spans="1:10" ht="33.75" customHeight="1" x14ac:dyDescent="0.3">
      <c r="A58" s="15">
        <v>5.0999999999999996</v>
      </c>
      <c r="B58" s="45" t="s">
        <v>57</v>
      </c>
      <c r="C58" s="46"/>
      <c r="D58" s="46"/>
      <c r="E58" s="46"/>
      <c r="F58" s="46"/>
      <c r="G58" s="46"/>
      <c r="H58" s="47"/>
    </row>
    <row r="59" spans="1:10" ht="33.75" customHeight="1" x14ac:dyDescent="0.3">
      <c r="A59" s="22"/>
      <c r="B59" s="23" t="s">
        <v>58</v>
      </c>
      <c r="C59" s="71" t="s">
        <v>15</v>
      </c>
      <c r="D59" s="34">
        <v>1</v>
      </c>
      <c r="E59" s="34">
        <v>1</v>
      </c>
      <c r="F59" s="34">
        <v>9.15</v>
      </c>
      <c r="G59" s="34">
        <v>10.199999999999999</v>
      </c>
      <c r="H59" s="48">
        <f>[1]KEBIJAKAN!$M$91</f>
        <v>204.7</v>
      </c>
    </row>
    <row r="60" spans="1:10" ht="33.75" customHeight="1" x14ac:dyDescent="0.3">
      <c r="A60" s="22"/>
      <c r="B60" s="23" t="s">
        <v>59</v>
      </c>
      <c r="C60" s="71" t="s">
        <v>15</v>
      </c>
      <c r="D60" s="71" t="s">
        <v>15</v>
      </c>
      <c r="E60" s="71" t="s">
        <v>15</v>
      </c>
      <c r="F60" s="34" t="s">
        <v>60</v>
      </c>
      <c r="G60" s="34">
        <v>6.2</v>
      </c>
      <c r="H60" s="48">
        <f>[1]KEBIJAKAN!$M$92</f>
        <v>3002.25</v>
      </c>
    </row>
    <row r="61" spans="1:10" ht="20.25" customHeight="1" x14ac:dyDescent="0.3">
      <c r="A61" s="15"/>
      <c r="B61" s="26" t="s">
        <v>61</v>
      </c>
      <c r="C61" s="71" t="s">
        <v>15</v>
      </c>
      <c r="D61" s="71" t="s">
        <v>15</v>
      </c>
      <c r="E61" s="71" t="s">
        <v>15</v>
      </c>
      <c r="F61" s="34">
        <v>13.3</v>
      </c>
      <c r="G61" s="34">
        <v>16.399999999999999</v>
      </c>
      <c r="H61" s="48">
        <f>H59/H60*100%</f>
        <v>6.8182196685818972E-2</v>
      </c>
      <c r="I61" s="66">
        <f>I63-I62</f>
        <v>54</v>
      </c>
    </row>
    <row r="62" spans="1:10" ht="33.75" customHeight="1" x14ac:dyDescent="0.3">
      <c r="A62" s="15">
        <v>5.2</v>
      </c>
      <c r="B62" s="45" t="s">
        <v>62</v>
      </c>
      <c r="C62" s="46"/>
      <c r="D62" s="46"/>
      <c r="E62" s="46"/>
      <c r="F62" s="46"/>
      <c r="G62" s="46"/>
      <c r="H62" s="47"/>
      <c r="I62" s="2">
        <v>451</v>
      </c>
    </row>
    <row r="63" spans="1:10" ht="33.75" customHeight="1" x14ac:dyDescent="0.3">
      <c r="A63" s="22"/>
      <c r="B63" s="23" t="s">
        <v>63</v>
      </c>
      <c r="C63" s="34">
        <v>75.02</v>
      </c>
      <c r="D63" s="34">
        <v>90</v>
      </c>
      <c r="E63" s="34">
        <v>91</v>
      </c>
      <c r="F63" s="34">
        <v>93</v>
      </c>
      <c r="G63" s="34">
        <v>93</v>
      </c>
      <c r="H63" s="48">
        <v>98.05</v>
      </c>
      <c r="I63" s="82">
        <v>505</v>
      </c>
      <c r="J63" s="66">
        <f>G63+I65</f>
        <v>98.05</v>
      </c>
    </row>
    <row r="64" spans="1:10" ht="33.75" customHeight="1" x14ac:dyDescent="0.3">
      <c r="A64" s="22"/>
      <c r="B64" s="23" t="s">
        <v>64</v>
      </c>
      <c r="C64" s="71" t="s">
        <v>15</v>
      </c>
      <c r="D64" s="71" t="s">
        <v>15</v>
      </c>
      <c r="E64" s="71" t="s">
        <v>15</v>
      </c>
      <c r="F64" s="71" t="s">
        <v>15</v>
      </c>
      <c r="G64" s="71" t="s">
        <v>15</v>
      </c>
      <c r="H64" s="48" t="s">
        <v>15</v>
      </c>
      <c r="I64" s="78">
        <v>10000</v>
      </c>
    </row>
    <row r="65" spans="1:10" ht="33.75" customHeight="1" x14ac:dyDescent="0.3">
      <c r="A65" s="22"/>
      <c r="B65" s="26" t="s">
        <v>61</v>
      </c>
      <c r="C65" s="71" t="s">
        <v>15</v>
      </c>
      <c r="D65" s="71" t="s">
        <v>15</v>
      </c>
      <c r="E65" s="71" t="s">
        <v>15</v>
      </c>
      <c r="F65" s="71" t="s">
        <v>15</v>
      </c>
      <c r="G65" s="71" t="s">
        <v>15</v>
      </c>
      <c r="H65" s="48" t="s">
        <v>15</v>
      </c>
      <c r="I65" s="78">
        <f>I63/I64*100</f>
        <v>5.0500000000000007</v>
      </c>
      <c r="J65" s="2">
        <f>H63/I64*100%</f>
        <v>9.8049999999999995E-3</v>
      </c>
    </row>
    <row r="66" spans="1:10" ht="2.25" customHeight="1" thickBot="1" x14ac:dyDescent="0.35">
      <c r="A66" s="83"/>
      <c r="B66" s="84"/>
      <c r="C66" s="85"/>
      <c r="D66" s="85"/>
      <c r="E66" s="85"/>
      <c r="F66" s="85"/>
      <c r="G66" s="85"/>
      <c r="H66" s="86"/>
    </row>
    <row r="67" spans="1:10" ht="15.5" thickTop="1" x14ac:dyDescent="0.3"/>
    <row r="68" spans="1:10" ht="15.5" x14ac:dyDescent="0.35">
      <c r="E68" s="87" t="s">
        <v>65</v>
      </c>
      <c r="F68" s="87"/>
      <c r="G68" s="87"/>
      <c r="H68" s="87"/>
    </row>
    <row r="69" spans="1:10" ht="15.5" x14ac:dyDescent="0.35">
      <c r="E69"/>
      <c r="F69"/>
      <c r="G69"/>
      <c r="H69"/>
    </row>
    <row r="70" spans="1:10" ht="15.5" x14ac:dyDescent="0.35">
      <c r="E70" s="87" t="s">
        <v>66</v>
      </c>
      <c r="F70" s="87"/>
      <c r="G70" s="87"/>
      <c r="H70" s="87"/>
    </row>
    <row r="71" spans="1:10" ht="15.5" x14ac:dyDescent="0.35">
      <c r="E71" s="87" t="s">
        <v>67</v>
      </c>
      <c r="F71" s="87"/>
      <c r="G71" s="87"/>
      <c r="H71" s="87"/>
    </row>
    <row r="72" spans="1:10" ht="15.5" x14ac:dyDescent="0.35">
      <c r="E72"/>
      <c r="F72"/>
      <c r="G72"/>
      <c r="H72"/>
    </row>
    <row r="73" spans="1:10" ht="15.5" x14ac:dyDescent="0.35">
      <c r="E73"/>
      <c r="F73"/>
      <c r="G73"/>
      <c r="H73"/>
    </row>
    <row r="74" spans="1:10" ht="15.5" x14ac:dyDescent="0.35">
      <c r="E74"/>
      <c r="F74"/>
      <c r="G74"/>
      <c r="H74"/>
    </row>
    <row r="75" spans="1:10" ht="18.5" x14ac:dyDescent="0.45">
      <c r="E75" s="88" t="s">
        <v>68</v>
      </c>
      <c r="F75" s="88"/>
      <c r="G75" s="88"/>
      <c r="H75" s="88"/>
    </row>
    <row r="76" spans="1:10" ht="15.5" x14ac:dyDescent="0.35">
      <c r="E76" s="87" t="s">
        <v>69</v>
      </c>
      <c r="F76" s="87"/>
      <c r="G76" s="87"/>
      <c r="H76" s="87"/>
    </row>
    <row r="77" spans="1:10" ht="15.5" x14ac:dyDescent="0.35">
      <c r="E77" s="87" t="s">
        <v>70</v>
      </c>
      <c r="F77" s="87"/>
      <c r="G77" s="87"/>
      <c r="H77" s="87"/>
    </row>
  </sheetData>
  <mergeCells count="27">
    <mergeCell ref="E75:H75"/>
    <mergeCell ref="E76:H76"/>
    <mergeCell ref="E77:H77"/>
    <mergeCell ref="B57:H57"/>
    <mergeCell ref="B58:H58"/>
    <mergeCell ref="B62:H62"/>
    <mergeCell ref="E68:H68"/>
    <mergeCell ref="E70:H70"/>
    <mergeCell ref="E71:H71"/>
    <mergeCell ref="B31:H31"/>
    <mergeCell ref="B32:H32"/>
    <mergeCell ref="B37:H37"/>
    <mergeCell ref="B46:H46"/>
    <mergeCell ref="B50:H50"/>
    <mergeCell ref="B54:H54"/>
    <mergeCell ref="B8:H8"/>
    <mergeCell ref="B12:H12"/>
    <mergeCell ref="B20:H20"/>
    <mergeCell ref="B21:H21"/>
    <mergeCell ref="B25:H25"/>
    <mergeCell ref="B28:H28"/>
    <mergeCell ref="A1:H1"/>
    <mergeCell ref="A2:H2"/>
    <mergeCell ref="A5:A6"/>
    <mergeCell ref="B5:B6"/>
    <mergeCell ref="C5:H5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2022-12-24T14:43:48Z</dcterms:created>
  <dcterms:modified xsi:type="dcterms:W3CDTF">2022-12-24T14:44:18Z</dcterms:modified>
</cp:coreProperties>
</file>